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'Лист1'!$A$2:$H$75</definedName>
  </definedNames>
  <calcPr fullCalcOnLoad="1"/>
</workbook>
</file>

<file path=xl/sharedStrings.xml><?xml version="1.0" encoding="utf-8"?>
<sst xmlns="http://schemas.openxmlformats.org/spreadsheetml/2006/main" count="136" uniqueCount="110">
  <si>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</si>
  <si>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</si>
  <si>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</si>
  <si>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</si>
  <si>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</si>
  <si>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</si>
  <si>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</si>
  <si>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</si>
  <si>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</si>
  <si>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</si>
  <si>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</si>
  <si>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</si>
  <si>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</si>
  <si>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</si>
  <si>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</si>
  <si>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</si>
  <si>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</si>
  <si>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</si>
  <si>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</si>
  <si>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</si>
  <si>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</si>
  <si>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</si>
  <si>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</si>
  <si>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</si>
  <si>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</si>
  <si>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</si>
  <si>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</si>
  <si>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</si>
  <si>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</si>
  <si>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</si>
  <si>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</si>
  <si>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</si>
  <si>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</si>
  <si>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1100</t>
  </si>
  <si>
    <t>ИТОГО РАСХОДОВ</t>
  </si>
  <si>
    <t>9600</t>
  </si>
  <si>
    <t>Обслуживание государственного и муниципального долга</t>
  </si>
  <si>
    <t>Дорожное хозяйство</t>
  </si>
  <si>
    <t>0409</t>
  </si>
  <si>
    <t>НАЛОГИ НА ПРИБЫЛЬ, ДОХОДЫ</t>
  </si>
  <si>
    <t>Налог на доходы физических лиц</t>
  </si>
  <si>
    <t xml:space="preserve">ЗАДОЛЖЕННОСТЬ И ПЕРЕРАСЧЕТЫ ПО ОТМЕНЕННЫМ НАЛОГАМ, СБОРАМ 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</si>
  <si>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</si>
  <si>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</si>
  <si>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</si>
  <si>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</si>
  <si>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</si>
  <si>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</si>
  <si>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</si>
  <si>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</si>
  <si>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</si>
  <si>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</si>
  <si>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</si>
  <si>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</si>
  <si>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</si>
  <si>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</si>
  <si>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</si>
  <si>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</si>
  <si>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Обслуживание внутреннего государственного и муниципального долга</t>
  </si>
  <si>
    <t>1301</t>
  </si>
  <si>
    <t>ПРОФИЦИТ БЮДЖЕТА (со знаком "плюс") ДЕФИЦИТ БЮДЖЕТА (со знаком "минус")</t>
  </si>
  <si>
    <t>790000000000</t>
  </si>
  <si>
    <t>НАЛОГИ НА ИМУЩЕСТВО</t>
  </si>
  <si>
    <t>Акцизы по подакцизным товарам</t>
  </si>
  <si>
    <t>% исполнения за 2015 год</t>
  </si>
  <si>
    <t>Обеспечение проведения выборов и референдуов</t>
  </si>
  <si>
    <t>0107</t>
  </si>
  <si>
    <t>0501</t>
  </si>
  <si>
    <t>НАЛОГИ НА ТОВАРЫ, РЕАЛИЗУЕМЫЕ НА ТЕРРИТОРИИ РФ</t>
  </si>
  <si>
    <t>Функционирование высшего должностного лица субъекта РФ и органа местного самоуправления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</si>
  <si>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</si>
  <si>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</si>
  <si>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</si>
  <si>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</si>
  <si>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</si>
  <si>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</si>
  <si>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 года)</t>
  </si>
  <si>
    <t>-</t>
  </si>
  <si>
    <t>---</t>
  </si>
  <si>
    <t>Доходы от продажи от продажи земельных участков, находящихся в собственности городских поселений</t>
  </si>
  <si>
    <t xml:space="preserve">Возмещение вреда  автомобильным дорогам </t>
  </si>
  <si>
    <t>Прочие поступления от денежных взысканий (штрафов)</t>
  </si>
  <si>
    <t>Субсидии по переселению  граждан из аварийного жилищного фонда - Фонд содействия реформированию ЖКХ</t>
  </si>
  <si>
    <t>Субсидии по переселению  граждан из аварийного жилищного фонда за счет средств областного бюджета</t>
  </si>
  <si>
    <t>Прочие субсидии бюджетам городских поселений</t>
  </si>
  <si>
    <t>Субвенции бюджетам городских поселений на предоставление жилых помещений детям-сиротам</t>
  </si>
  <si>
    <t>ПРОЧИЕ БЕЗВОЗМЕЗДНЫЕ ПОСТУПЛЕНИЯ</t>
  </si>
  <si>
    <t>ВОЗВРАТ ОСТАТКОВ СУБС., СУБВ., ИНЫХ МЕЖБ. ТРАНСФЕРТОВ ПРОШЛЫХ ЛЕТ</t>
  </si>
  <si>
    <t>Жилищное хозяйство</t>
  </si>
  <si>
    <t>0102</t>
  </si>
  <si>
    <t>Уточненный план на 2016 год</t>
  </si>
  <si>
    <t>% исполнения за 2016 год</t>
  </si>
  <si>
    <t>отклонение (факт 2016-2015)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</si>
  <si>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</si>
  <si>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</si>
  <si>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</si>
  <si>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</si>
  <si>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</si>
  <si>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Молодежная политика и оздоровление детей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</si>
  <si>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</si>
  <si>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</si>
  <si>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</si>
  <si>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</si>
  <si>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</si>
  <si>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Субвенции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</si>
  <si>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</si>
  <si>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</si>
  <si>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Исполнено за первое полугодие 2015 года</t>
  </si>
  <si>
    <t>Исполнено за первое полугодие 2016 года</t>
  </si>
  <si>
    <t>Отчет об исполнении бюджета Гагаринского городского поселения Гагаринского района Смоленской области за первое полугодие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</si>
</sst>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5" fillId="32" borderId="0" xfId="0" applyNumberFormat="1" applyFont="1" applyFill="1" applyAlignment="1">
      <alignment/>
    </xf>
    <xf numFmtId="170" fontId="8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" fillId="33" borderId="0" xfId="0" applyNumberFormat="1" applyFont="1" applyFill="1" applyAlignment="1">
      <alignment/>
    </xf>
    <xf numFmtId="170" fontId="2" fillId="0" borderId="1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1" fillId="34" borderId="0" xfId="0" applyNumberFormat="1" applyFont="1" applyFill="1" applyAlignment="1">
      <alignment/>
    </xf>
    <xf numFmtId="170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0" fontId="1" fillId="14" borderId="12" xfId="0" applyNumberFormat="1" applyFont="1" applyFill="1" applyBorder="1" applyAlignment="1">
      <alignment vertical="top"/>
    </xf>
    <xf numFmtId="170" fontId="2" fillId="14" borderId="10" xfId="0" applyNumberFormat="1" applyFont="1" applyFill="1" applyBorder="1" applyAlignment="1">
      <alignment horizontal="center" vertical="top" wrapText="1"/>
    </xf>
    <xf numFmtId="170" fontId="1" fillId="14" borderId="0" xfId="0" applyNumberFormat="1" applyFont="1" applyFill="1" applyAlignment="1">
      <alignment/>
    </xf>
    <xf numFmtId="3" fontId="5" fillId="34" borderId="10" xfId="0" applyNumberFormat="1" applyFont="1" applyFill="1" applyBorder="1" applyAlignment="1">
      <alignment horizontal="center" vertical="center" wrapText="1"/>
    </xf>
    <xf numFmtId="170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0" fontId="3" fillId="8" borderId="10" xfId="0" applyNumberFormat="1" applyFont="1" applyFill="1" applyBorder="1" applyAlignment="1">
      <alignment horizontal="center" vertical="center" wrapText="1"/>
    </xf>
    <xf numFmtId="170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Fill="1" applyBorder="1" applyAlignment="1">
      <alignment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5" fillId="33" borderId="0" xfId="0" applyNumberFormat="1" applyFont="1" applyFill="1" applyAlignment="1">
      <alignment/>
    </xf>
    <xf numFmtId="170" fontId="2" fillId="0" borderId="10" xfId="0" applyNumberFormat="1" applyFont="1" applyBorder="1" applyAlignment="1" quotePrefix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0" fontId="3" fillId="36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2" fontId="8" fillId="0" borderId="10" xfId="0" applyNumberFormat="1" applyFont="1" applyBorder="1" applyAlignment="1">
      <alignment wrapText="1"/>
    </xf>
    <xf numFmtId="170" fontId="10" fillId="0" borderId="14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top" wrapText="1"/>
    </xf>
    <xf numFmtId="1" fontId="3" fillId="36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justify"/>
    </xf>
    <xf numFmtId="1" fontId="1" fillId="0" borderId="10" xfId="0" applyNumberFormat="1" applyFont="1" applyBorder="1" applyAlignment="1">
      <alignment horizontal="center" vertical="justify"/>
    </xf>
    <xf numFmtId="1" fontId="9" fillId="0" borderId="10" xfId="0" applyNumberFormat="1" applyFont="1" applyBorder="1" applyAlignment="1">
      <alignment horizontal="center" vertical="justify"/>
    </xf>
    <xf numFmtId="1" fontId="9" fillId="0" borderId="10" xfId="0" applyNumberFormat="1" applyFont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justify"/>
    </xf>
    <xf numFmtId="1" fontId="5" fillId="0" borderId="10" xfId="0" applyNumberFormat="1" applyFont="1" applyBorder="1" applyAlignment="1">
      <alignment horizontal="center" vertical="justify"/>
    </xf>
    <xf numFmtId="1" fontId="5" fillId="33" borderId="10" xfId="0" applyNumberFormat="1" applyFont="1" applyFill="1" applyBorder="1" applyAlignment="1">
      <alignment horizontal="center" vertical="top"/>
    </xf>
    <xf numFmtId="1" fontId="1" fillId="14" borderId="12" xfId="0" applyNumberFormat="1" applyFont="1" applyFill="1" applyBorder="1" applyAlignment="1">
      <alignment vertical="top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view="pageBreakPreview" zoomScaleSheetLayoutView="100" zoomScalePageLayoutView="0" workbookViewId="0" topLeftCell="A1">
      <pane xSplit="2" ySplit="3" topLeftCell="C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3" sqref="H43"/>
    </sheetView>
  </sheetViews>
  <sheetFormatPr defaultColWidth="9.00390625" defaultRowHeight="12.75"/>
  <cols>
    <col min="1" max="1" width="44.875" style="4" customWidth="1"/>
    <col min="2" max="2" width="8.25390625" style="21" customWidth="1"/>
    <col min="3" max="3" width="13.75390625" style="4" customWidth="1"/>
    <col min="4" max="4" width="10.25390625" style="4" customWidth="1"/>
    <col min="5" max="6" width="10.75390625" style="4" customWidth="1"/>
    <col min="7" max="7" width="10.875" style="4" customWidth="1"/>
    <col min="8" max="8" width="8.25390625" style="86" customWidth="1"/>
    <col min="9" max="16384" width="9.125" style="4" customWidth="1"/>
  </cols>
  <sheetData>
    <row r="2" spans="1:8" ht="41.25" customHeight="1">
      <c r="A2" s="61" t="s">
        <v>109</v>
      </c>
      <c r="B2" s="61"/>
      <c r="C2" s="61"/>
      <c r="D2" s="61"/>
      <c r="E2" s="61"/>
      <c r="F2" s="61"/>
      <c r="G2" s="61"/>
      <c r="H2" s="61"/>
    </row>
    <row r="3" spans="1:8" ht="63.75">
      <c r="A3" s="5" t="s">
        <v>0</v>
      </c>
      <c r="B3" s="16" t="s">
        <v>1</v>
      </c>
      <c r="C3" s="3" t="s">
        <v>90</v>
      </c>
      <c r="D3" s="3" t="s">
        <v>108</v>
      </c>
      <c r="E3" s="3" t="s">
        <v>91</v>
      </c>
      <c r="F3" s="3" t="s">
        <v>107</v>
      </c>
      <c r="G3" s="3" t="s">
        <v>92</v>
      </c>
      <c r="H3" s="66" t="s">
        <v>64</v>
      </c>
    </row>
    <row r="4" spans="1:8" s="6" customFormat="1" ht="18" customHeight="1">
      <c r="A4" s="58" t="s">
        <v>52</v>
      </c>
      <c r="B4" s="57">
        <v>10000</v>
      </c>
      <c r="C4" s="58">
        <f>C5+C7+C9+C12+C14+C19+C21+C24+C27</f>
        <v>73635.80000000002</v>
      </c>
      <c r="D4" s="58">
        <f>D5+D7+D9+D12+D14+D19+D21+D24+D27</f>
        <v>40084.4</v>
      </c>
      <c r="E4" s="58">
        <f aca="true" t="shared" si="0" ref="E4:E11">D4/C4*100</f>
        <v>54.436021609054286</v>
      </c>
      <c r="F4" s="58">
        <f>F5+F7+F9+F12+F14+F19+F21+F24+F27</f>
        <v>31902.4</v>
      </c>
      <c r="G4" s="58">
        <f>D4-F4</f>
        <v>8182</v>
      </c>
      <c r="H4" s="67">
        <v>36</v>
      </c>
    </row>
    <row r="5" spans="1:8" s="7" customFormat="1" ht="15.75" customHeight="1">
      <c r="A5" s="23" t="s">
        <v>39</v>
      </c>
      <c r="B5" s="24">
        <v>10100</v>
      </c>
      <c r="C5" s="25">
        <f>C6</f>
        <v>37977.3</v>
      </c>
      <c r="D5" s="25">
        <f>D6</f>
        <v>23101.4</v>
      </c>
      <c r="E5" s="25">
        <f t="shared" si="0"/>
        <v>60.82949551442572</v>
      </c>
      <c r="F5" s="30">
        <f>F6</f>
        <v>16371.6</v>
      </c>
      <c r="G5" s="25">
        <f aca="true" t="shared" si="1" ref="G5:G39">D5-F5</f>
        <v>6729.800000000001</v>
      </c>
      <c r="H5" s="68">
        <v>45</v>
      </c>
    </row>
    <row r="6" spans="1:8" ht="15.75" customHeight="1">
      <c r="A6" s="26" t="s">
        <v>40</v>
      </c>
      <c r="B6" s="27">
        <v>10102</v>
      </c>
      <c r="C6" s="1">
        <v>37977.3</v>
      </c>
      <c r="D6" s="1">
        <v>23101.4</v>
      </c>
      <c r="E6" s="1">
        <f t="shared" si="0"/>
        <v>60.82949551442572</v>
      </c>
      <c r="F6" s="1">
        <v>16371.6</v>
      </c>
      <c r="G6" s="1">
        <f t="shared" si="1"/>
        <v>6729.800000000001</v>
      </c>
      <c r="H6" s="69">
        <v>45</v>
      </c>
    </row>
    <row r="7" spans="1:8" s="7" customFormat="1" ht="27">
      <c r="A7" s="23" t="s">
        <v>68</v>
      </c>
      <c r="B7" s="29">
        <v>10300</v>
      </c>
      <c r="C7" s="30">
        <f>C8</f>
        <v>1185</v>
      </c>
      <c r="D7" s="30">
        <f>D8</f>
        <v>832.2</v>
      </c>
      <c r="E7" s="30">
        <f t="shared" si="0"/>
        <v>70.22784810126582</v>
      </c>
      <c r="F7" s="30">
        <f>F8</f>
        <v>587</v>
      </c>
      <c r="G7" s="30">
        <f>D7-F7</f>
        <v>245.20000000000005</v>
      </c>
      <c r="H7" s="70">
        <v>54</v>
      </c>
    </row>
    <row r="8" spans="1:8" ht="15" customHeight="1">
      <c r="A8" s="26" t="s">
        <v>63</v>
      </c>
      <c r="B8" s="27">
        <v>10302</v>
      </c>
      <c r="C8" s="1">
        <v>1185</v>
      </c>
      <c r="D8" s="1">
        <v>832.2</v>
      </c>
      <c r="E8" s="1">
        <f t="shared" si="0"/>
        <v>70.22784810126582</v>
      </c>
      <c r="F8" s="1">
        <v>587</v>
      </c>
      <c r="G8" s="1">
        <f>D8-F8</f>
        <v>245.20000000000005</v>
      </c>
      <c r="H8" s="69">
        <v>54</v>
      </c>
    </row>
    <row r="9" spans="1:8" s="7" customFormat="1" ht="16.5" customHeight="1">
      <c r="A9" s="23" t="s">
        <v>62</v>
      </c>
      <c r="B9" s="24">
        <v>10600</v>
      </c>
      <c r="C9" s="30">
        <f>C10+C11</f>
        <v>26231.8</v>
      </c>
      <c r="D9" s="30">
        <f>D10+D11</f>
        <v>9392.8</v>
      </c>
      <c r="E9" s="30">
        <f t="shared" si="0"/>
        <v>35.80692137024527</v>
      </c>
      <c r="F9" s="30">
        <f>F10+F11</f>
        <v>9801.9</v>
      </c>
      <c r="G9" s="1">
        <f>D9-F9</f>
        <v>-409.10000000000036</v>
      </c>
      <c r="H9" s="70">
        <v>23</v>
      </c>
    </row>
    <row r="10" spans="1:8" ht="15" customHeight="1">
      <c r="A10" s="26" t="s">
        <v>74</v>
      </c>
      <c r="B10" s="27">
        <v>10601</v>
      </c>
      <c r="C10" s="1">
        <v>3700</v>
      </c>
      <c r="D10" s="1">
        <v>136.9</v>
      </c>
      <c r="E10" s="1">
        <f t="shared" si="0"/>
        <v>3.6999999999999997</v>
      </c>
      <c r="F10" s="1">
        <v>950.3</v>
      </c>
      <c r="G10" s="1">
        <f>D10-F10</f>
        <v>-813.4</v>
      </c>
      <c r="H10" s="69">
        <v>22</v>
      </c>
    </row>
    <row r="11" spans="1:8" ht="17.25" customHeight="1">
      <c r="A11" s="26" t="s">
        <v>75</v>
      </c>
      <c r="B11" s="27">
        <v>10606</v>
      </c>
      <c r="C11" s="1">
        <v>22531.8</v>
      </c>
      <c r="D11" s="1">
        <v>9255.9</v>
      </c>
      <c r="E11" s="1">
        <f t="shared" si="0"/>
        <v>41.07927462519639</v>
      </c>
      <c r="F11" s="1">
        <v>8851.6</v>
      </c>
      <c r="G11" s="1">
        <f>D11-F11</f>
        <v>404.2999999999993</v>
      </c>
      <c r="H11" s="69">
        <v>24</v>
      </c>
    </row>
    <row r="12" spans="1:8" ht="27">
      <c r="A12" s="23" t="s">
        <v>41</v>
      </c>
      <c r="B12" s="24">
        <v>10900</v>
      </c>
      <c r="C12" s="25">
        <f>C13</f>
        <v>0</v>
      </c>
      <c r="D12" s="25">
        <f>D13</f>
        <v>0</v>
      </c>
      <c r="E12" s="30" t="s">
        <v>77</v>
      </c>
      <c r="F12" s="25">
        <f>F13</f>
        <v>0</v>
      </c>
      <c r="G12" s="25">
        <f t="shared" si="1"/>
        <v>0</v>
      </c>
      <c r="H12" s="71" t="s">
        <v>77</v>
      </c>
    </row>
    <row r="13" spans="1:8" ht="25.5">
      <c r="A13" s="26" t="s">
        <v>76</v>
      </c>
      <c r="B13" s="27">
        <v>10904</v>
      </c>
      <c r="C13" s="1">
        <v>0</v>
      </c>
      <c r="D13" s="1">
        <v>0</v>
      </c>
      <c r="E13" s="1" t="s">
        <v>77</v>
      </c>
      <c r="F13" s="1">
        <v>0</v>
      </c>
      <c r="G13" s="1">
        <f t="shared" si="1"/>
        <v>0</v>
      </c>
      <c r="H13" s="69" t="s">
        <v>77</v>
      </c>
    </row>
    <row r="14" spans="1:8" s="8" customFormat="1" ht="40.5">
      <c r="A14" s="23" t="s">
        <v>42</v>
      </c>
      <c r="B14" s="24">
        <v>11100</v>
      </c>
      <c r="C14" s="25">
        <f>C15+C18</f>
        <v>5506.3</v>
      </c>
      <c r="D14" s="25">
        <f>D15+D18</f>
        <v>4495.8</v>
      </c>
      <c r="E14" s="25">
        <f aca="true" t="shared" si="2" ref="E14:E19">D14/C14*100</f>
        <v>81.64829377258776</v>
      </c>
      <c r="F14" s="25">
        <f>F15+F18</f>
        <v>2983.9</v>
      </c>
      <c r="G14" s="25">
        <f t="shared" si="1"/>
        <v>1511.9</v>
      </c>
      <c r="H14" s="71">
        <v>55</v>
      </c>
    </row>
    <row r="15" spans="1:8" s="8" customFormat="1" ht="25.5">
      <c r="A15" s="26" t="s">
        <v>43</v>
      </c>
      <c r="B15" s="27">
        <v>11105</v>
      </c>
      <c r="C15" s="1">
        <f>C16+C17</f>
        <v>5506.3</v>
      </c>
      <c r="D15" s="1">
        <v>4495.8</v>
      </c>
      <c r="E15" s="31">
        <f t="shared" si="2"/>
        <v>81.64829377258776</v>
      </c>
      <c r="F15" s="1">
        <f>SUM(F16:F17)</f>
        <v>2958.5</v>
      </c>
      <c r="G15" s="1">
        <f t="shared" si="1"/>
        <v>1537.3000000000002</v>
      </c>
      <c r="H15" s="72">
        <v>54</v>
      </c>
    </row>
    <row r="16" spans="1:8" ht="25.5">
      <c r="A16" s="50" t="s">
        <v>44</v>
      </c>
      <c r="B16" s="51">
        <v>11105</v>
      </c>
      <c r="C16" s="31">
        <v>3506.3</v>
      </c>
      <c r="D16" s="31">
        <v>3267.7</v>
      </c>
      <c r="E16" s="31">
        <f t="shared" si="2"/>
        <v>93.19510595214328</v>
      </c>
      <c r="F16" s="31">
        <v>1974.3</v>
      </c>
      <c r="G16" s="31">
        <f t="shared" si="1"/>
        <v>1293.3999999999999</v>
      </c>
      <c r="H16" s="73">
        <v>38</v>
      </c>
    </row>
    <row r="17" spans="1:8" s="7" customFormat="1" ht="18" customHeight="1">
      <c r="A17" s="50" t="s">
        <v>45</v>
      </c>
      <c r="B17" s="51">
        <v>11105</v>
      </c>
      <c r="C17" s="31">
        <v>2000</v>
      </c>
      <c r="D17" s="31">
        <v>1228.1</v>
      </c>
      <c r="E17" s="31">
        <f t="shared" si="2"/>
        <v>61.405</v>
      </c>
      <c r="F17" s="31">
        <v>984.2</v>
      </c>
      <c r="G17" s="31">
        <f t="shared" si="1"/>
        <v>243.89999999999986</v>
      </c>
      <c r="H17" s="74">
        <v>394</v>
      </c>
    </row>
    <row r="18" spans="1:8" ht="16.5" customHeight="1">
      <c r="A18" s="26" t="s">
        <v>46</v>
      </c>
      <c r="B18" s="27">
        <v>11107</v>
      </c>
      <c r="C18" s="1">
        <v>0</v>
      </c>
      <c r="D18" s="1">
        <v>0</v>
      </c>
      <c r="E18" s="31" t="s">
        <v>77</v>
      </c>
      <c r="F18" s="1">
        <v>25.4</v>
      </c>
      <c r="G18" s="1">
        <f t="shared" si="1"/>
        <v>-25.4</v>
      </c>
      <c r="H18" s="69" t="s">
        <v>77</v>
      </c>
    </row>
    <row r="19" spans="1:8" ht="27">
      <c r="A19" s="23" t="s">
        <v>106</v>
      </c>
      <c r="B19" s="24">
        <v>11300</v>
      </c>
      <c r="C19" s="25">
        <f>C20</f>
        <v>193.3</v>
      </c>
      <c r="D19" s="25">
        <f>D20</f>
        <v>47.9</v>
      </c>
      <c r="E19" s="31">
        <f t="shared" si="2"/>
        <v>24.7801345059493</v>
      </c>
      <c r="F19" s="25">
        <f>F20</f>
        <v>136.5</v>
      </c>
      <c r="G19" s="1">
        <f t="shared" si="1"/>
        <v>-88.6</v>
      </c>
      <c r="H19" s="68" t="s">
        <v>77</v>
      </c>
    </row>
    <row r="20" spans="1:8" ht="25.5">
      <c r="A20" s="26" t="s">
        <v>105</v>
      </c>
      <c r="B20" s="27">
        <v>11300</v>
      </c>
      <c r="C20" s="1">
        <v>193.3</v>
      </c>
      <c r="D20" s="1">
        <v>47.9</v>
      </c>
      <c r="E20" s="1" t="s">
        <v>77</v>
      </c>
      <c r="F20" s="1">
        <v>136.5</v>
      </c>
      <c r="G20" s="1">
        <f t="shared" si="1"/>
        <v>-88.6</v>
      </c>
      <c r="H20" s="72" t="s">
        <v>77</v>
      </c>
    </row>
    <row r="21" spans="1:8" s="7" customFormat="1" ht="27">
      <c r="A21" s="23" t="s">
        <v>47</v>
      </c>
      <c r="B21" s="24">
        <v>11400</v>
      </c>
      <c r="C21" s="25">
        <f>C22+C23</f>
        <v>1200</v>
      </c>
      <c r="D21" s="25">
        <f>D22+D23</f>
        <v>1545.6</v>
      </c>
      <c r="E21" s="25">
        <f>D21/C21*100</f>
        <v>128.8</v>
      </c>
      <c r="F21" s="25">
        <f>F22+F23</f>
        <v>615.4</v>
      </c>
      <c r="G21" s="25">
        <f t="shared" si="1"/>
        <v>930.1999999999999</v>
      </c>
      <c r="H21" s="71">
        <v>24</v>
      </c>
    </row>
    <row r="22" spans="1:8" ht="38.25">
      <c r="A22" s="26" t="s">
        <v>100</v>
      </c>
      <c r="B22" s="27">
        <v>11406</v>
      </c>
      <c r="C22" s="1">
        <v>1200</v>
      </c>
      <c r="D22" s="1">
        <v>1545.6</v>
      </c>
      <c r="E22" s="31">
        <f>D22/C22*100</f>
        <v>128.8</v>
      </c>
      <c r="F22" s="1">
        <v>410</v>
      </c>
      <c r="G22" s="1">
        <f>D22-F22</f>
        <v>1135.6</v>
      </c>
      <c r="H22" s="72">
        <v>27</v>
      </c>
    </row>
    <row r="23" spans="1:8" ht="25.5">
      <c r="A23" s="26" t="s">
        <v>79</v>
      </c>
      <c r="B23" s="27">
        <v>11406</v>
      </c>
      <c r="C23" s="1">
        <v>0</v>
      </c>
      <c r="D23" s="1">
        <v>0</v>
      </c>
      <c r="E23" s="31" t="s">
        <v>77</v>
      </c>
      <c r="F23" s="1">
        <v>205.4</v>
      </c>
      <c r="G23" s="1">
        <f t="shared" si="1"/>
        <v>-205.4</v>
      </c>
      <c r="H23" s="72">
        <v>18</v>
      </c>
    </row>
    <row r="24" spans="1:8" ht="18.75" customHeight="1">
      <c r="A24" s="23" t="s">
        <v>48</v>
      </c>
      <c r="B24" s="24">
        <v>11600</v>
      </c>
      <c r="C24" s="25">
        <f>C25+C26</f>
        <v>1342.1</v>
      </c>
      <c r="D24" s="25">
        <f>D25+D26</f>
        <v>668.6999999999999</v>
      </c>
      <c r="E24" s="25">
        <f>D24/C24*100</f>
        <v>49.82490127412264</v>
      </c>
      <c r="F24" s="25">
        <f>F25+F26</f>
        <v>1400.6000000000001</v>
      </c>
      <c r="G24" s="25">
        <f t="shared" si="1"/>
        <v>-731.9000000000002</v>
      </c>
      <c r="H24" s="71">
        <v>117</v>
      </c>
    </row>
    <row r="25" spans="1:8" ht="18.75" customHeight="1">
      <c r="A25" s="26" t="s">
        <v>80</v>
      </c>
      <c r="B25" s="27">
        <v>11637</v>
      </c>
      <c r="C25" s="1">
        <v>1342.1</v>
      </c>
      <c r="D25" s="1">
        <v>642.9</v>
      </c>
      <c r="E25" s="31">
        <f>D25/C25*100</f>
        <v>47.90254079427763</v>
      </c>
      <c r="F25" s="1">
        <v>1338.4</v>
      </c>
      <c r="G25" s="1">
        <f t="shared" si="1"/>
        <v>-695.5000000000001</v>
      </c>
      <c r="H25" s="72">
        <v>111.5</v>
      </c>
    </row>
    <row r="26" spans="1:8" ht="32.25" customHeight="1">
      <c r="A26" s="26" t="s">
        <v>81</v>
      </c>
      <c r="B26" s="27">
        <v>11690</v>
      </c>
      <c r="C26" s="1">
        <v>0</v>
      </c>
      <c r="D26" s="1">
        <v>25.8</v>
      </c>
      <c r="E26" s="1" t="s">
        <v>77</v>
      </c>
      <c r="F26" s="1">
        <v>62.2</v>
      </c>
      <c r="G26" s="1">
        <f t="shared" si="1"/>
        <v>-36.400000000000006</v>
      </c>
      <c r="H26" s="71" t="s">
        <v>77</v>
      </c>
    </row>
    <row r="27" spans="1:8" ht="27">
      <c r="A27" s="23" t="s">
        <v>49</v>
      </c>
      <c r="B27" s="24">
        <v>11700</v>
      </c>
      <c r="C27" s="25">
        <v>0</v>
      </c>
      <c r="D27" s="25">
        <v>0</v>
      </c>
      <c r="E27" s="30" t="s">
        <v>77</v>
      </c>
      <c r="F27" s="25">
        <v>5.5</v>
      </c>
      <c r="G27" s="25">
        <f t="shared" si="1"/>
        <v>-5.5</v>
      </c>
      <c r="H27" s="71" t="s">
        <v>77</v>
      </c>
    </row>
    <row r="28" spans="1:8" ht="21" customHeight="1">
      <c r="A28" s="58" t="s">
        <v>50</v>
      </c>
      <c r="B28" s="57">
        <v>20000</v>
      </c>
      <c r="C28" s="58">
        <f>C29+C38+C37</f>
        <v>11230.7</v>
      </c>
      <c r="D28" s="58">
        <f>D29+D38+D37</f>
        <v>15507.400000000001</v>
      </c>
      <c r="E28" s="58">
        <f aca="true" t="shared" si="3" ref="E28:E34">D28/C28*100</f>
        <v>138.0804402218918</v>
      </c>
      <c r="F28" s="58">
        <f>F29+F38+F37</f>
        <v>8292.9</v>
      </c>
      <c r="G28" s="58">
        <f t="shared" si="1"/>
        <v>7214.500000000002</v>
      </c>
      <c r="H28" s="75">
        <v>34</v>
      </c>
    </row>
    <row r="29" spans="1:8" ht="29.25" customHeight="1">
      <c r="A29" s="60" t="s">
        <v>101</v>
      </c>
      <c r="B29" s="27">
        <v>20200</v>
      </c>
      <c r="C29" s="1">
        <f>C30+C31+C35</f>
        <v>11230.7</v>
      </c>
      <c r="D29" s="1">
        <f>D30+D31+D35</f>
        <v>15507.400000000001</v>
      </c>
      <c r="E29" s="1">
        <f t="shared" si="3"/>
        <v>138.0804402218918</v>
      </c>
      <c r="F29" s="1">
        <f>F30+F31+F35</f>
        <v>8277.6</v>
      </c>
      <c r="G29" s="1">
        <f t="shared" si="1"/>
        <v>7229.800000000001</v>
      </c>
      <c r="H29" s="72">
        <v>5.1</v>
      </c>
    </row>
    <row r="30" spans="1:8" ht="26.25" customHeight="1">
      <c r="A30" s="59" t="s">
        <v>102</v>
      </c>
      <c r="B30" s="29">
        <v>20201</v>
      </c>
      <c r="C30" s="30">
        <v>10949.2</v>
      </c>
      <c r="D30" s="30">
        <v>5472</v>
      </c>
      <c r="E30" s="30">
        <f t="shared" si="3"/>
        <v>49.97625397289299</v>
      </c>
      <c r="F30" s="30">
        <v>1111.6</v>
      </c>
      <c r="G30" s="30">
        <f>D30-F30</f>
        <v>4360.4</v>
      </c>
      <c r="H30" s="76">
        <v>50</v>
      </c>
    </row>
    <row r="31" spans="1:8" s="9" customFormat="1" ht="20.25" customHeight="1">
      <c r="A31" s="28" t="s">
        <v>103</v>
      </c>
      <c r="B31" s="29">
        <v>20202</v>
      </c>
      <c r="C31" s="30">
        <f>C32+C33+C34</f>
        <v>281.5</v>
      </c>
      <c r="D31" s="30">
        <f>D32+D33+D34</f>
        <v>10035.400000000001</v>
      </c>
      <c r="E31" s="30">
        <f t="shared" si="3"/>
        <v>3564.973357015986</v>
      </c>
      <c r="F31" s="30">
        <f>F32+F33+F34</f>
        <v>7166</v>
      </c>
      <c r="G31" s="30">
        <f>D31-F31</f>
        <v>2869.4000000000015</v>
      </c>
      <c r="H31" s="76">
        <v>35</v>
      </c>
    </row>
    <row r="32" spans="1:8" s="9" customFormat="1" ht="38.25">
      <c r="A32" s="26" t="s">
        <v>82</v>
      </c>
      <c r="B32" s="27">
        <v>20202</v>
      </c>
      <c r="C32" s="1">
        <v>0</v>
      </c>
      <c r="D32" s="1">
        <v>7491.1</v>
      </c>
      <c r="E32" s="1" t="s">
        <v>77</v>
      </c>
      <c r="F32" s="1">
        <v>2883.6</v>
      </c>
      <c r="G32" s="1">
        <f t="shared" si="1"/>
        <v>4607.5</v>
      </c>
      <c r="H32" s="72">
        <v>37</v>
      </c>
    </row>
    <row r="33" spans="1:8" s="9" customFormat="1" ht="28.5" customHeight="1">
      <c r="A33" s="26" t="s">
        <v>83</v>
      </c>
      <c r="B33" s="27">
        <v>20202</v>
      </c>
      <c r="C33" s="1">
        <v>0</v>
      </c>
      <c r="D33" s="1">
        <v>2262.8</v>
      </c>
      <c r="E33" s="1" t="s">
        <v>77</v>
      </c>
      <c r="F33" s="1">
        <v>1402.4</v>
      </c>
      <c r="G33" s="1">
        <f t="shared" si="1"/>
        <v>860.4000000000001</v>
      </c>
      <c r="H33" s="72">
        <v>35</v>
      </c>
    </row>
    <row r="34" spans="1:8" s="9" customFormat="1" ht="21" customHeight="1">
      <c r="A34" s="26" t="s">
        <v>84</v>
      </c>
      <c r="B34" s="27">
        <v>20202</v>
      </c>
      <c r="C34" s="1">
        <v>281.5</v>
      </c>
      <c r="D34" s="1">
        <v>281.5</v>
      </c>
      <c r="E34" s="1">
        <f t="shared" si="3"/>
        <v>100</v>
      </c>
      <c r="F34" s="1">
        <v>2880</v>
      </c>
      <c r="G34" s="1">
        <f t="shared" si="1"/>
        <v>-2598.5</v>
      </c>
      <c r="H34" s="72">
        <v>33</v>
      </c>
    </row>
    <row r="35" spans="1:8" s="54" customFormat="1" ht="18.75" customHeight="1">
      <c r="A35" s="28" t="s">
        <v>104</v>
      </c>
      <c r="B35" s="29">
        <v>20203</v>
      </c>
      <c r="C35" s="30">
        <f>C36</f>
        <v>0</v>
      </c>
      <c r="D35" s="30">
        <f>D36</f>
        <v>0</v>
      </c>
      <c r="E35" s="30" t="s">
        <v>77</v>
      </c>
      <c r="F35" s="30">
        <f>F36</f>
        <v>0</v>
      </c>
      <c r="G35" s="1">
        <f t="shared" si="1"/>
        <v>0</v>
      </c>
      <c r="H35" s="76" t="s">
        <v>77</v>
      </c>
    </row>
    <row r="36" spans="1:8" s="9" customFormat="1" ht="25.5">
      <c r="A36" s="26" t="s">
        <v>85</v>
      </c>
      <c r="B36" s="27">
        <v>20203</v>
      </c>
      <c r="C36" s="1">
        <v>0</v>
      </c>
      <c r="D36" s="1">
        <v>0</v>
      </c>
      <c r="E36" s="1" t="s">
        <v>77</v>
      </c>
      <c r="F36" s="1">
        <v>0</v>
      </c>
      <c r="G36" s="1">
        <f t="shared" si="1"/>
        <v>0</v>
      </c>
      <c r="H36" s="72" t="s">
        <v>77</v>
      </c>
    </row>
    <row r="37" spans="1:8" s="9" customFormat="1" ht="13.5">
      <c r="A37" s="23" t="s">
        <v>86</v>
      </c>
      <c r="B37" s="29">
        <v>20700</v>
      </c>
      <c r="C37" s="30">
        <v>0</v>
      </c>
      <c r="D37" s="30">
        <v>0</v>
      </c>
      <c r="E37" s="30" t="s">
        <v>77</v>
      </c>
      <c r="F37" s="30">
        <v>15.3</v>
      </c>
      <c r="G37" s="1">
        <f t="shared" si="1"/>
        <v>-15.3</v>
      </c>
      <c r="H37" s="76" t="s">
        <v>77</v>
      </c>
    </row>
    <row r="38" spans="1:8" s="22" customFormat="1" ht="27">
      <c r="A38" s="23" t="s">
        <v>87</v>
      </c>
      <c r="B38" s="29">
        <v>21900</v>
      </c>
      <c r="C38" s="30">
        <v>0</v>
      </c>
      <c r="D38" s="30">
        <v>0</v>
      </c>
      <c r="E38" s="30" t="s">
        <v>77</v>
      </c>
      <c r="F38" s="30">
        <v>0</v>
      </c>
      <c r="G38" s="1">
        <f t="shared" si="1"/>
        <v>0</v>
      </c>
      <c r="H38" s="76" t="s">
        <v>77</v>
      </c>
    </row>
    <row r="39" spans="1:8" s="9" customFormat="1" ht="28.5" customHeight="1">
      <c r="A39" s="33" t="s">
        <v>51</v>
      </c>
      <c r="B39" s="32">
        <v>85000</v>
      </c>
      <c r="C39" s="33">
        <f>C4+C28</f>
        <v>84866.50000000001</v>
      </c>
      <c r="D39" s="33">
        <f>D4+D28</f>
        <v>55591.8</v>
      </c>
      <c r="E39" s="33">
        <f>D39/C39*100</f>
        <v>65.50499902788496</v>
      </c>
      <c r="F39" s="33">
        <f>F4+F28+F38</f>
        <v>40195.3</v>
      </c>
      <c r="G39" s="33">
        <f t="shared" si="1"/>
        <v>15396.5</v>
      </c>
      <c r="H39" s="77">
        <v>36</v>
      </c>
    </row>
    <row r="40" spans="1:8" s="9" customFormat="1" ht="64.5" customHeight="1">
      <c r="A40" s="63"/>
      <c r="B40" s="64"/>
      <c r="C40" s="64"/>
      <c r="D40" s="64"/>
      <c r="E40" s="64"/>
      <c r="F40" s="64"/>
      <c r="G40" s="64"/>
      <c r="H40" s="65"/>
    </row>
    <row r="41" spans="1:8" s="42" customFormat="1" ht="12.75">
      <c r="A41" s="38" t="s">
        <v>2</v>
      </c>
      <c r="B41" s="39"/>
      <c r="C41" s="40"/>
      <c r="D41" s="40"/>
      <c r="E41" s="40"/>
      <c r="F41" s="40"/>
      <c r="G41" s="41"/>
      <c r="H41" s="78"/>
    </row>
    <row r="42" spans="1:8" s="37" customFormat="1" ht="12.75">
      <c r="A42" s="34" t="s">
        <v>3</v>
      </c>
      <c r="B42" s="35" t="s">
        <v>4</v>
      </c>
      <c r="C42" s="36">
        <f>SUM(C43:C49)</f>
        <v>6819.299999999999</v>
      </c>
      <c r="D42" s="36">
        <f>SUM(D43:D49)</f>
        <v>2124.3999999999996</v>
      </c>
      <c r="E42" s="36">
        <f>D42/C42*100</f>
        <v>31.152757614417897</v>
      </c>
      <c r="F42" s="36">
        <f>F43+F44+F45+F46+F47+F49</f>
        <v>8140.300000000001</v>
      </c>
      <c r="G42" s="36">
        <f>D42-F42</f>
        <v>-6015.9000000000015</v>
      </c>
      <c r="H42" s="79">
        <v>33</v>
      </c>
    </row>
    <row r="43" spans="1:8" s="37" customFormat="1" ht="25.5">
      <c r="A43" s="52" t="s">
        <v>69</v>
      </c>
      <c r="B43" s="49" t="s">
        <v>89</v>
      </c>
      <c r="C43" s="53">
        <v>0</v>
      </c>
      <c r="D43" s="53">
        <v>0</v>
      </c>
      <c r="E43" s="2">
        <v>0</v>
      </c>
      <c r="F43" s="53">
        <v>247.3</v>
      </c>
      <c r="G43" s="2">
        <f aca="true" t="shared" si="4" ref="G43:G71">D43-F43</f>
        <v>-247.3</v>
      </c>
      <c r="H43" s="80">
        <v>41</v>
      </c>
    </row>
    <row r="44" spans="1:8" ht="51">
      <c r="A44" s="10" t="s">
        <v>5</v>
      </c>
      <c r="B44" s="17" t="s">
        <v>6</v>
      </c>
      <c r="C44" s="2">
        <v>1528.3</v>
      </c>
      <c r="D44" s="2">
        <v>617.4</v>
      </c>
      <c r="E44" s="2">
        <f>D44/C44*100</f>
        <v>40.397827651639076</v>
      </c>
      <c r="F44" s="2">
        <v>366.8</v>
      </c>
      <c r="G44" s="2">
        <f t="shared" si="4"/>
        <v>250.59999999999997</v>
      </c>
      <c r="H44" s="80">
        <v>44</v>
      </c>
    </row>
    <row r="45" spans="1:8" ht="51">
      <c r="A45" s="10" t="s">
        <v>7</v>
      </c>
      <c r="B45" s="17" t="s">
        <v>8</v>
      </c>
      <c r="C45" s="2">
        <v>92.1</v>
      </c>
      <c r="D45" s="2">
        <v>78.1</v>
      </c>
      <c r="E45" s="2">
        <f aca="true" t="shared" si="5" ref="E45:E72">D45/C45*100</f>
        <v>84.79913137893594</v>
      </c>
      <c r="F45" s="2">
        <v>5445.1</v>
      </c>
      <c r="G45" s="2">
        <f t="shared" si="4"/>
        <v>-5367</v>
      </c>
      <c r="H45" s="80">
        <v>39</v>
      </c>
    </row>
    <row r="46" spans="1:8" ht="38.25">
      <c r="A46" s="10" t="s">
        <v>9</v>
      </c>
      <c r="B46" s="17" t="s">
        <v>10</v>
      </c>
      <c r="C46" s="2">
        <v>25.8</v>
      </c>
      <c r="D46" s="2">
        <v>25.8</v>
      </c>
      <c r="E46" s="2">
        <f t="shared" si="5"/>
        <v>100</v>
      </c>
      <c r="F46" s="2">
        <v>183.5</v>
      </c>
      <c r="G46" s="2">
        <f>D46-F46</f>
        <v>-157.7</v>
      </c>
      <c r="H46" s="80">
        <v>48</v>
      </c>
    </row>
    <row r="47" spans="1:8" ht="12.75">
      <c r="A47" s="10" t="s">
        <v>65</v>
      </c>
      <c r="B47" s="49" t="s">
        <v>66</v>
      </c>
      <c r="C47" s="2">
        <v>0</v>
      </c>
      <c r="D47" s="2">
        <v>0</v>
      </c>
      <c r="E47" s="2">
        <v>0</v>
      </c>
      <c r="F47" s="2">
        <v>0</v>
      </c>
      <c r="G47" s="2">
        <f>D47-F47</f>
        <v>0</v>
      </c>
      <c r="H47" s="81">
        <v>0</v>
      </c>
    </row>
    <row r="48" spans="1:8" ht="12.75">
      <c r="A48" s="10" t="s">
        <v>93</v>
      </c>
      <c r="B48" s="49" t="s">
        <v>94</v>
      </c>
      <c r="C48" s="2">
        <v>1500</v>
      </c>
      <c r="D48" s="55" t="s">
        <v>78</v>
      </c>
      <c r="E48" s="55" t="s">
        <v>78</v>
      </c>
      <c r="F48" s="2">
        <v>0</v>
      </c>
      <c r="G48" s="55" t="s">
        <v>78</v>
      </c>
      <c r="H48" s="81" t="s">
        <v>78</v>
      </c>
    </row>
    <row r="49" spans="1:8" ht="12.75">
      <c r="A49" s="10" t="s">
        <v>11</v>
      </c>
      <c r="B49" s="18" t="s">
        <v>53</v>
      </c>
      <c r="C49" s="2">
        <v>3673.1</v>
      </c>
      <c r="D49" s="2">
        <v>1403.1</v>
      </c>
      <c r="E49" s="2">
        <f t="shared" si="5"/>
        <v>38.199341155971794</v>
      </c>
      <c r="F49" s="2">
        <v>1897.6</v>
      </c>
      <c r="G49" s="2">
        <f t="shared" si="4"/>
        <v>-494.5</v>
      </c>
      <c r="H49" s="80">
        <v>42</v>
      </c>
    </row>
    <row r="50" spans="1:8" s="37" customFormat="1" ht="25.5">
      <c r="A50" s="34" t="s">
        <v>12</v>
      </c>
      <c r="B50" s="35" t="s">
        <v>13</v>
      </c>
      <c r="C50" s="36">
        <f>SUM(C51:C51)</f>
        <v>278</v>
      </c>
      <c r="D50" s="36">
        <f>SUM(D51:D51)</f>
        <v>78</v>
      </c>
      <c r="E50" s="36">
        <f t="shared" si="5"/>
        <v>28.05755395683453</v>
      </c>
      <c r="F50" s="36">
        <f>F51</f>
        <v>58.5</v>
      </c>
      <c r="G50" s="36">
        <f t="shared" si="4"/>
        <v>19.5</v>
      </c>
      <c r="H50" s="79">
        <v>0</v>
      </c>
    </row>
    <row r="51" spans="1:8" ht="38.25">
      <c r="A51" s="10" t="s">
        <v>54</v>
      </c>
      <c r="B51" s="18" t="s">
        <v>14</v>
      </c>
      <c r="C51" s="2">
        <v>278</v>
      </c>
      <c r="D51" s="2">
        <v>78</v>
      </c>
      <c r="E51" s="2">
        <f t="shared" si="5"/>
        <v>28.05755395683453</v>
      </c>
      <c r="F51" s="2">
        <v>58.5</v>
      </c>
      <c r="G51" s="2">
        <f t="shared" si="4"/>
        <v>19.5</v>
      </c>
      <c r="H51" s="80">
        <v>31</v>
      </c>
    </row>
    <row r="52" spans="1:8" s="37" customFormat="1" ht="12.75">
      <c r="A52" s="34" t="s">
        <v>15</v>
      </c>
      <c r="B52" s="35" t="s">
        <v>16</v>
      </c>
      <c r="C52" s="36">
        <f>SUM(C53:C54)</f>
        <v>66757.8</v>
      </c>
      <c r="D52" s="36">
        <f>SUM(D53:D54)</f>
        <v>14786.4</v>
      </c>
      <c r="E52" s="36">
        <f t="shared" si="5"/>
        <v>22.149321876994147</v>
      </c>
      <c r="F52" s="36">
        <f>+F54+F53</f>
        <v>14769.9</v>
      </c>
      <c r="G52" s="36">
        <f>D52-F52</f>
        <v>16.5</v>
      </c>
      <c r="H52" s="79">
        <v>50</v>
      </c>
    </row>
    <row r="53" spans="1:8" ht="12.75">
      <c r="A53" s="10" t="s">
        <v>37</v>
      </c>
      <c r="B53" s="18" t="s">
        <v>38</v>
      </c>
      <c r="C53" s="2">
        <v>66082.7</v>
      </c>
      <c r="D53" s="2">
        <v>14767.9</v>
      </c>
      <c r="E53" s="2">
        <f t="shared" si="5"/>
        <v>22.34760383579969</v>
      </c>
      <c r="F53" s="2">
        <v>14637.4</v>
      </c>
      <c r="G53" s="2">
        <f t="shared" si="4"/>
        <v>130.5</v>
      </c>
      <c r="H53" s="80">
        <v>50</v>
      </c>
    </row>
    <row r="54" spans="1:8" ht="12.75">
      <c r="A54" s="10" t="s">
        <v>17</v>
      </c>
      <c r="B54" s="17" t="s">
        <v>18</v>
      </c>
      <c r="C54" s="2">
        <v>675.1</v>
      </c>
      <c r="D54" s="2">
        <v>18.5</v>
      </c>
      <c r="E54" s="2">
        <f>D54/C54*100</f>
        <v>2.740334765219967</v>
      </c>
      <c r="F54" s="2">
        <v>132.5</v>
      </c>
      <c r="G54" s="2">
        <f>D54-F54</f>
        <v>-114</v>
      </c>
      <c r="H54" s="80">
        <v>21</v>
      </c>
    </row>
    <row r="55" spans="1:8" s="37" customFormat="1" ht="12.75">
      <c r="A55" s="34" t="s">
        <v>19</v>
      </c>
      <c r="B55" s="35" t="s">
        <v>20</v>
      </c>
      <c r="C55" s="36">
        <f>SUM(C56:C58)</f>
        <v>68967.2</v>
      </c>
      <c r="D55" s="36">
        <f>SUM(D56:D58)</f>
        <v>35574.7</v>
      </c>
      <c r="E55" s="36">
        <f t="shared" si="5"/>
        <v>51.58205639782389</v>
      </c>
      <c r="F55" s="36">
        <f>SUM(F56:F58)</f>
        <v>19641.2</v>
      </c>
      <c r="G55" s="36">
        <f t="shared" si="4"/>
        <v>15933.499999999996</v>
      </c>
      <c r="H55" s="79">
        <v>25</v>
      </c>
    </row>
    <row r="56" spans="1:8" ht="12.75">
      <c r="A56" s="48" t="s">
        <v>88</v>
      </c>
      <c r="B56" s="49" t="s">
        <v>67</v>
      </c>
      <c r="C56" s="2">
        <v>30021.7</v>
      </c>
      <c r="D56" s="2">
        <v>17164.5</v>
      </c>
      <c r="E56" s="2">
        <f t="shared" si="5"/>
        <v>57.17364439721935</v>
      </c>
      <c r="F56" s="2">
        <v>5023.2</v>
      </c>
      <c r="G56" s="2">
        <f>D56-F56</f>
        <v>12141.3</v>
      </c>
      <c r="H56" s="80">
        <v>6.1</v>
      </c>
    </row>
    <row r="57" spans="1:8" ht="12.75">
      <c r="A57" s="10" t="s">
        <v>21</v>
      </c>
      <c r="B57" s="17" t="s">
        <v>22</v>
      </c>
      <c r="C57" s="2">
        <v>12121.8</v>
      </c>
      <c r="D57" s="2">
        <v>4911.8</v>
      </c>
      <c r="E57" s="2">
        <f t="shared" si="5"/>
        <v>40.52038476133908</v>
      </c>
      <c r="F57" s="2">
        <v>3171.3</v>
      </c>
      <c r="G57" s="2">
        <f t="shared" si="4"/>
        <v>1740.5</v>
      </c>
      <c r="H57" s="80">
        <v>10.4</v>
      </c>
    </row>
    <row r="58" spans="1:8" ht="20.25" customHeight="1">
      <c r="A58" s="10" t="s">
        <v>70</v>
      </c>
      <c r="B58" s="49" t="s">
        <v>71</v>
      </c>
      <c r="C58" s="2">
        <v>26823.7</v>
      </c>
      <c r="D58" s="2">
        <v>13498.4</v>
      </c>
      <c r="E58" s="2">
        <f t="shared" si="5"/>
        <v>50.32266242166442</v>
      </c>
      <c r="F58" s="2">
        <v>11446.7</v>
      </c>
      <c r="G58" s="2">
        <f t="shared" si="4"/>
        <v>2051.699999999999</v>
      </c>
      <c r="H58" s="80">
        <v>20.7</v>
      </c>
    </row>
    <row r="59" spans="1:8" ht="13.5" customHeight="1">
      <c r="A59" s="34" t="s">
        <v>96</v>
      </c>
      <c r="B59" s="56" t="s">
        <v>97</v>
      </c>
      <c r="C59" s="36">
        <f>SUM(C60)</f>
        <v>143</v>
      </c>
      <c r="D59" s="36">
        <f>SUM(D60)</f>
        <v>87.1</v>
      </c>
      <c r="E59" s="36">
        <f>D59/C59*100</f>
        <v>60.9090909090909</v>
      </c>
      <c r="F59" s="36">
        <f>SUM(F60)</f>
        <v>0</v>
      </c>
      <c r="G59" s="36">
        <f>D59-F59</f>
        <v>87.1</v>
      </c>
      <c r="H59" s="79">
        <v>0</v>
      </c>
    </row>
    <row r="60" spans="1:8" ht="13.5" customHeight="1">
      <c r="A60" s="10" t="s">
        <v>98</v>
      </c>
      <c r="B60" s="49" t="s">
        <v>99</v>
      </c>
      <c r="C60" s="2">
        <v>143</v>
      </c>
      <c r="D60" s="2">
        <v>87.1</v>
      </c>
      <c r="E60" s="2">
        <f>D60/C60*100</f>
        <v>60.9090909090909</v>
      </c>
      <c r="F60" s="2">
        <v>0</v>
      </c>
      <c r="G60" s="2">
        <f>D60-F60</f>
        <v>87.1</v>
      </c>
      <c r="H60" s="80">
        <v>0</v>
      </c>
    </row>
    <row r="61" spans="1:8" s="37" customFormat="1" ht="12.75">
      <c r="A61" s="34" t="s">
        <v>55</v>
      </c>
      <c r="B61" s="35" t="s">
        <v>23</v>
      </c>
      <c r="C61" s="36">
        <f>SUM(C62:C62)</f>
        <v>2013.6</v>
      </c>
      <c r="D61" s="36">
        <f>SUM(D62:D62)</f>
        <v>1368.9</v>
      </c>
      <c r="E61" s="36">
        <f t="shared" si="5"/>
        <v>67.98271752085817</v>
      </c>
      <c r="F61" s="36">
        <f>F62</f>
        <v>2678.1</v>
      </c>
      <c r="G61" s="36">
        <f t="shared" si="4"/>
        <v>-1309.1999999999998</v>
      </c>
      <c r="H61" s="79">
        <v>45</v>
      </c>
    </row>
    <row r="62" spans="1:8" ht="12.75">
      <c r="A62" s="10" t="s">
        <v>24</v>
      </c>
      <c r="B62" s="17" t="s">
        <v>25</v>
      </c>
      <c r="C62" s="2">
        <v>2013.6</v>
      </c>
      <c r="D62" s="2">
        <v>1368.9</v>
      </c>
      <c r="E62" s="2">
        <f t="shared" si="5"/>
        <v>67.98271752085817</v>
      </c>
      <c r="F62" s="2">
        <v>2678.1</v>
      </c>
      <c r="G62" s="2">
        <f t="shared" si="4"/>
        <v>-1309.1999999999998</v>
      </c>
      <c r="H62" s="80">
        <v>20.2</v>
      </c>
    </row>
    <row r="63" spans="1:8" s="37" customFormat="1" ht="12.75">
      <c r="A63" s="34" t="s">
        <v>26</v>
      </c>
      <c r="B63" s="35" t="s">
        <v>27</v>
      </c>
      <c r="C63" s="36">
        <f>SUM(C64:C67)</f>
        <v>1976.1</v>
      </c>
      <c r="D63" s="36">
        <f>SUM(D64:D67)</f>
        <v>760.3000000000001</v>
      </c>
      <c r="E63" s="36">
        <f t="shared" si="5"/>
        <v>38.474773543849</v>
      </c>
      <c r="F63" s="36">
        <f>F64+F65+F66</f>
        <v>1987.5</v>
      </c>
      <c r="G63" s="36">
        <f t="shared" si="4"/>
        <v>-1227.1999999999998</v>
      </c>
      <c r="H63" s="79">
        <v>22</v>
      </c>
    </row>
    <row r="64" spans="1:8" ht="12.75">
      <c r="A64" s="10" t="s">
        <v>28</v>
      </c>
      <c r="B64" s="17">
        <v>1001</v>
      </c>
      <c r="C64" s="2">
        <v>172</v>
      </c>
      <c r="D64" s="2">
        <v>108.2</v>
      </c>
      <c r="E64" s="2">
        <f t="shared" si="5"/>
        <v>62.906976744186046</v>
      </c>
      <c r="F64" s="2">
        <v>67.5</v>
      </c>
      <c r="G64" s="2">
        <f t="shared" si="4"/>
        <v>40.7</v>
      </c>
      <c r="H64" s="80">
        <v>43</v>
      </c>
    </row>
    <row r="65" spans="1:8" ht="12.75">
      <c r="A65" s="10" t="s">
        <v>29</v>
      </c>
      <c r="B65" s="17" t="s">
        <v>30</v>
      </c>
      <c r="C65" s="2">
        <v>986.6</v>
      </c>
      <c r="D65" s="2">
        <v>0</v>
      </c>
      <c r="E65" s="2">
        <f t="shared" si="5"/>
        <v>0</v>
      </c>
      <c r="F65" s="2">
        <v>0</v>
      </c>
      <c r="G65" s="2">
        <f t="shared" si="4"/>
        <v>0</v>
      </c>
      <c r="H65" s="80">
        <v>0</v>
      </c>
    </row>
    <row r="66" spans="1:8" ht="12.75">
      <c r="A66" s="10" t="s">
        <v>31</v>
      </c>
      <c r="B66" s="17" t="s">
        <v>32</v>
      </c>
      <c r="C66" s="2">
        <v>0</v>
      </c>
      <c r="D66" s="2">
        <v>0</v>
      </c>
      <c r="E66" s="2">
        <v>0</v>
      </c>
      <c r="F66" s="2">
        <v>1920</v>
      </c>
      <c r="G66" s="2">
        <f t="shared" si="4"/>
        <v>-1920</v>
      </c>
      <c r="H66" s="80">
        <v>22</v>
      </c>
    </row>
    <row r="67" spans="1:8" ht="12.75">
      <c r="A67" s="10" t="s">
        <v>95</v>
      </c>
      <c r="B67" s="17">
        <v>1006</v>
      </c>
      <c r="C67" s="2">
        <v>817.5</v>
      </c>
      <c r="D67" s="2">
        <v>652.1</v>
      </c>
      <c r="E67" s="2">
        <f t="shared" si="5"/>
        <v>79.76758409785933</v>
      </c>
      <c r="F67" s="2">
        <v>0</v>
      </c>
      <c r="G67" s="2">
        <f t="shared" si="4"/>
        <v>652.1</v>
      </c>
      <c r="H67" s="80">
        <v>0</v>
      </c>
    </row>
    <row r="68" spans="1:8" s="37" customFormat="1" ht="12.75">
      <c r="A68" s="34" t="s">
        <v>56</v>
      </c>
      <c r="B68" s="43" t="s">
        <v>33</v>
      </c>
      <c r="C68" s="36">
        <f>SUM(C69:C69)</f>
        <v>580.3</v>
      </c>
      <c r="D68" s="36">
        <f>SUM(D69:D69)</f>
        <v>344.2</v>
      </c>
      <c r="E68" s="36">
        <f t="shared" si="5"/>
        <v>59.31414785455799</v>
      </c>
      <c r="F68" s="36">
        <f>F69</f>
        <v>205.6</v>
      </c>
      <c r="G68" s="36">
        <f t="shared" si="4"/>
        <v>138.6</v>
      </c>
      <c r="H68" s="79">
        <v>35</v>
      </c>
    </row>
    <row r="69" spans="1:8" ht="12.75">
      <c r="A69" s="10" t="s">
        <v>72</v>
      </c>
      <c r="B69" s="18">
        <v>1102</v>
      </c>
      <c r="C69" s="2">
        <v>580.3</v>
      </c>
      <c r="D69" s="2">
        <v>344.2</v>
      </c>
      <c r="E69" s="2">
        <f t="shared" si="5"/>
        <v>59.31414785455799</v>
      </c>
      <c r="F69" s="2">
        <v>205.6</v>
      </c>
      <c r="G69" s="2">
        <f t="shared" si="4"/>
        <v>138.6</v>
      </c>
      <c r="H69" s="82">
        <v>35</v>
      </c>
    </row>
    <row r="70" spans="1:8" ht="25.5">
      <c r="A70" s="34" t="s">
        <v>36</v>
      </c>
      <c r="B70" s="43" t="s">
        <v>57</v>
      </c>
      <c r="C70" s="36">
        <f>SUM(C71:C71)</f>
        <v>23.4</v>
      </c>
      <c r="D70" s="36">
        <f>SUM(D71:D71)</f>
        <v>0</v>
      </c>
      <c r="E70" s="36">
        <f t="shared" si="5"/>
        <v>0</v>
      </c>
      <c r="F70" s="36">
        <f>F71</f>
        <v>0</v>
      </c>
      <c r="G70" s="36">
        <f t="shared" si="4"/>
        <v>0</v>
      </c>
      <c r="H70" s="79">
        <v>0</v>
      </c>
    </row>
    <row r="71" spans="1:8" ht="25.5">
      <c r="A71" s="10" t="s">
        <v>58</v>
      </c>
      <c r="B71" s="18" t="s">
        <v>59</v>
      </c>
      <c r="C71" s="2">
        <v>23.4</v>
      </c>
      <c r="D71" s="2">
        <v>0</v>
      </c>
      <c r="E71" s="2">
        <f t="shared" si="5"/>
        <v>0</v>
      </c>
      <c r="F71" s="2">
        <v>0</v>
      </c>
      <c r="G71" s="2">
        <f t="shared" si="4"/>
        <v>0</v>
      </c>
      <c r="H71" s="80">
        <v>0</v>
      </c>
    </row>
    <row r="72" spans="1:8" s="47" customFormat="1" ht="12.75">
      <c r="A72" s="44" t="s">
        <v>34</v>
      </c>
      <c r="B72" s="45" t="s">
        <v>35</v>
      </c>
      <c r="C72" s="46">
        <f>SUM(C42+C50+C52+C55+C59+C61+C63+C68+C70)</f>
        <v>147558.69999999998</v>
      </c>
      <c r="D72" s="46">
        <f>SUM(D42+D50+D52+D55+D59+D61+D63+D68+D70)</f>
        <v>55124</v>
      </c>
      <c r="E72" s="46">
        <f t="shared" si="5"/>
        <v>37.35733643627926</v>
      </c>
      <c r="F72" s="46">
        <f>SUM(F42+F50+F52+F55+F59+F61+F63+F68+F70)</f>
        <v>47481.1</v>
      </c>
      <c r="G72" s="46">
        <f>SUM(G42+G50+G52+G55+G59+G61+G63+G68+G70)</f>
        <v>7642.899999999997</v>
      </c>
      <c r="H72" s="79">
        <v>32</v>
      </c>
    </row>
    <row r="73" spans="1:8" ht="25.5">
      <c r="A73" s="10" t="s">
        <v>60</v>
      </c>
      <c r="B73" s="17" t="s">
        <v>61</v>
      </c>
      <c r="C73" s="2">
        <v>-8397.2</v>
      </c>
      <c r="D73" s="2">
        <v>467.8</v>
      </c>
      <c r="E73" s="2" t="s">
        <v>73</v>
      </c>
      <c r="F73" s="2">
        <v>1991.4</v>
      </c>
      <c r="G73" s="2"/>
      <c r="H73" s="83"/>
    </row>
    <row r="74" spans="1:8" ht="12.75">
      <c r="A74" s="11"/>
      <c r="B74" s="19"/>
      <c r="C74" s="12"/>
      <c r="D74" s="12"/>
      <c r="E74" s="13"/>
      <c r="F74" s="12"/>
      <c r="G74" s="14"/>
      <c r="H74" s="84"/>
    </row>
    <row r="75" spans="1:8" ht="26.25" customHeight="1">
      <c r="A75" s="11"/>
      <c r="B75" s="19"/>
      <c r="C75" s="62"/>
      <c r="D75" s="62"/>
      <c r="E75" s="62"/>
      <c r="F75" s="62"/>
      <c r="G75" s="62"/>
      <c r="H75" s="62"/>
    </row>
    <row r="76" spans="1:8" ht="12.75">
      <c r="A76" s="15"/>
      <c r="B76" s="20"/>
      <c r="C76" s="15"/>
      <c r="D76" s="15"/>
      <c r="E76" s="15"/>
      <c r="F76" s="15"/>
      <c r="G76" s="15"/>
      <c r="H76" s="85"/>
    </row>
  </sheetData>
  <sheetProtection/>
  <mergeCells count="3">
    <mergeCell ref="A2:H2"/>
    <mergeCell ref="C75:H75"/>
    <mergeCell ref="A40:H40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2016-07-04T11:09:23Z</cp:lastPrinted>
  <dcterms:created xsi:type="dcterms:W3CDTF">2009-04-28T07:05:16Z</dcterms:created>
  <dcterms:modified xsi:type="dcterms:W3CDTF">2016-07-04T12:26:05Z</dcterms:modified>
  <cp:category/>
  <cp:version/>
  <cp:contentType/>
  <cp:contentStatus/>
</cp:coreProperties>
</file>